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59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<sst xmlns="http://schemas.openxmlformats.org/spreadsheetml/2006/main" count="103" uniqueCount="63">
  <si>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</si>
  <si>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</si>
  <si>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</si>
  <si>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</si>
  <si>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</si>
  <si>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</si>
  <si>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</si>
  <si>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</si>
  <si>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</si>
  <si>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</si>
  <si>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</si>
  <si>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</si>
  <si>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</si>
  <si>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</si>
  <si>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</si>
  <si>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</si>
  <si>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</si>
  <si>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</si>
  <si>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</si>
  <si>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</si>
  <si>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</si>
  <si>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</si>
  <si>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</si>
  <si>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</si>
  <si>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</si>
  <si>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</si>
  <si>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</si>
  <si>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</si>
  <si>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</si>
  <si>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</si>
  <si>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</si>
  <si>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</si>
  <si>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</si>
  <si>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</si>
  <si>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</si>
  <si>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</si>
  <si>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</si>
  <si>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</si>
  <si>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</si>
  <si>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Sahula</t>
  </si>
  <si>
    <t>Jindřich</t>
  </si>
  <si>
    <t>Plachý</t>
  </si>
  <si>
    <t>Pavel</t>
  </si>
  <si>
    <t>Zahrádka</t>
  </si>
  <si>
    <t>Ladislav</t>
  </si>
  <si>
    <t>Mikulášek</t>
  </si>
  <si>
    <t>Milan</t>
  </si>
  <si>
    <t>Meteor</t>
  </si>
  <si>
    <t>SK Meteor Praha</t>
  </si>
  <si>
    <t>SK Praha Žižkov A</t>
  </si>
  <si>
    <t>Pavel Plachý</t>
  </si>
  <si>
    <t>Zahrádka Ladislav</t>
  </si>
  <si>
    <t>A/028</t>
  </si>
  <si>
    <t>12.8.2020</t>
  </si>
  <si>
    <t>Beran</t>
  </si>
  <si>
    <t>Martin</t>
  </si>
  <si>
    <t>Veverka</t>
  </si>
  <si>
    <t>Petr</t>
  </si>
  <si>
    <t>Zetek</t>
  </si>
  <si>
    <t>Jiří</t>
  </si>
  <si>
    <t>Holub</t>
  </si>
  <si>
    <t>Kašpar Josef</t>
  </si>
  <si>
    <t>Veverka Petr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</si>
</sst>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57" fillId="33" borderId="9" applyNumberFormat="0" applyAlignment="0" applyProtection="0"/>
    <xf numFmtId="0" fontId="58" fillId="33" borderId="10" applyNumberFormat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40" borderId="11" xfId="0" applyFont="1" applyFill="1" applyBorder="1" applyAlignment="1" applyProtection="1">
      <alignment horizontal="left" vertical="top" indent="1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40" borderId="3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5" fillId="0" borderId="56" xfId="0" applyFont="1" applyBorder="1" applyAlignment="1" applyProtection="1">
      <alignment/>
      <protection hidden="1"/>
    </xf>
    <xf numFmtId="0" fontId="5" fillId="0" borderId="56" xfId="0" applyFont="1" applyBorder="1" applyAlignment="1" applyProtection="1">
      <alignment horizontal="right"/>
      <protection hidden="1"/>
    </xf>
    <xf numFmtId="174" fontId="5" fillId="0" borderId="57" xfId="0" applyNumberFormat="1" applyFont="1" applyBorder="1" applyAlignment="1" applyProtection="1">
      <alignment horizontal="center" vertical="center"/>
      <protection hidden="1" locked="0"/>
    </xf>
    <xf numFmtId="0" fontId="13" fillId="0" borderId="23" xfId="0" applyFont="1" applyBorder="1" applyAlignment="1" applyProtection="1">
      <alignment horizontal="center" vertical="center"/>
      <protection hidden="1" locked="0"/>
    </xf>
    <xf numFmtId="174" fontId="5" fillId="0" borderId="23" xfId="0" applyNumberFormat="1" applyFont="1" applyBorder="1" applyAlignment="1" applyProtection="1">
      <alignment horizontal="center" vertical="center"/>
      <protection hidden="1" locked="0"/>
    </xf>
    <xf numFmtId="0" fontId="13" fillId="0" borderId="58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60" fillId="0" borderId="63" xfId="80" applyFont="1" applyFill="1" applyBorder="1" applyAlignment="1" applyProtection="1">
      <alignment horizontal="left" indent="1"/>
      <protection hidden="1" locked="0"/>
    </xf>
    <xf numFmtId="0" fontId="60" fillId="0" borderId="63" xfId="80" applyFont="1" applyFill="1" applyBorder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 horizontal="left" vertical="top" wrapText="1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 horizontal="left" vertical="top" wrapText="1" indent="1"/>
      <protection hidden="1" locked="0"/>
    </xf>
    <xf numFmtId="0" fontId="7" fillId="0" borderId="38" xfId="0" applyFont="1" applyBorder="1" applyAlignment="1" applyProtection="1">
      <alignment horizontal="center" vertical="center"/>
      <protection hidden="1"/>
    </xf>
    <xf numFmtId="0" fontId="11" fillId="0" borderId="64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8" fillId="40" borderId="33" xfId="0" applyFont="1" applyFill="1" applyBorder="1" applyAlignment="1" applyProtection="1">
      <alignment horizontal="left" vertical="center" indent="1"/>
      <protection hidden="1" locked="0"/>
    </xf>
    <xf numFmtId="0" fontId="9" fillId="40" borderId="33" xfId="0" applyFont="1" applyFill="1" applyBorder="1" applyAlignment="1" applyProtection="1">
      <alignment horizontal="left" vertical="center" indent="1"/>
      <protection hidden="1" locked="0"/>
    </xf>
    <xf numFmtId="0" fontId="9" fillId="40" borderId="34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1" xfId="0" applyNumberFormat="1" applyFont="1" applyBorder="1" applyAlignment="1" applyProtection="1">
      <alignment horizontal="center"/>
      <protection hidden="1" locked="0"/>
    </xf>
    <xf numFmtId="0" fontId="6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4" xfId="0" applyFont="1" applyBorder="1" applyAlignment="1" applyProtection="1">
      <alignment horizontal="center"/>
      <protection hidden="1"/>
    </xf>
    <xf numFmtId="0" fontId="5" fillId="0" borderId="85" xfId="0" applyFont="1" applyBorder="1" applyAlignment="1" applyProtection="1">
      <alignment horizontal="center"/>
      <protection hidden="1"/>
    </xf>
    <xf numFmtId="20" fontId="11" fillId="0" borderId="64" xfId="0" applyNumberFormat="1" applyFont="1" applyBorder="1" applyAlignment="1" applyProtection="1">
      <alignment horizontal="center"/>
      <protection hidden="1" locked="0"/>
    </xf>
  </cellXfs>
  <cellStyles count="9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 1" xfId="57"/>
    <cellStyle name="Neutrální" xfId="58"/>
    <cellStyle name="Normální 10" xfId="59"/>
    <cellStyle name="Normální 11" xfId="60"/>
    <cellStyle name="Normální 12" xfId="61"/>
    <cellStyle name="Normální 13" xfId="62"/>
    <cellStyle name="Normální 14" xfId="63"/>
    <cellStyle name="Normální 15" xfId="64"/>
    <cellStyle name="Normální 15 2" xfId="65"/>
    <cellStyle name="Normální 16" xfId="66"/>
    <cellStyle name="Normální 17" xfId="67"/>
    <cellStyle name="Normální 18" xfId="68"/>
    <cellStyle name="Normální 19" xfId="69"/>
    <cellStyle name="Normální 2" xfId="70"/>
    <cellStyle name="Normální 20" xfId="71"/>
    <cellStyle name="Normální 21" xfId="72"/>
    <cellStyle name="Normální 22" xfId="73"/>
    <cellStyle name="Normální 23" xfId="74"/>
    <cellStyle name="Normální 24" xfId="75"/>
    <cellStyle name="Normální 25" xfId="76"/>
    <cellStyle name="Normální 26" xfId="77"/>
    <cellStyle name="Normální 27" xfId="78"/>
    <cellStyle name="Normální 28" xfId="79"/>
    <cellStyle name="Normální 29" xfId="80"/>
    <cellStyle name="Normální 3" xfId="81"/>
    <cellStyle name="Normální 3 2" xfId="82"/>
    <cellStyle name="Normální 3 3" xfId="83"/>
    <cellStyle name="Normální 30" xfId="84"/>
    <cellStyle name="Normální 4" xfId="85"/>
    <cellStyle name="Normální 5" xfId="86"/>
    <cellStyle name="Normální 6" xfId="87"/>
    <cellStyle name="Normální 6 2" xfId="88"/>
    <cellStyle name="Normální 6 3" xfId="89"/>
    <cellStyle name="Normální 7" xfId="90"/>
    <cellStyle name="Normální 8" xfId="91"/>
    <cellStyle name="Normální 9" xfId="92"/>
    <cellStyle name="Note 1" xfId="93"/>
    <cellStyle name="Poznámka" xfId="94"/>
    <cellStyle name="Percent" xfId="95"/>
    <cellStyle name="Propojená buňka" xfId="96"/>
    <cellStyle name="Followed Hyperlink" xfId="97"/>
    <cellStyle name="Správně" xfId="98"/>
    <cellStyle name="Status 1" xfId="99"/>
    <cellStyle name="Text 1" xfId="100"/>
    <cellStyle name="Text upozornění" xfId="101"/>
    <cellStyle name="Vstup" xfId="102"/>
    <cellStyle name="Výpočet" xfId="103"/>
    <cellStyle name="Výstup" xfId="104"/>
    <cellStyle name="Vysvětlující text" xfId="105"/>
    <cellStyle name="Warning 1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50" sqref="A50:S50"/>
    </sheetView>
  </sheetViews>
  <sheetFormatPr defaultColWidth="9.1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47</v>
      </c>
      <c r="M1" s="117"/>
      <c r="N1" s="117"/>
      <c r="O1" s="118" t="s">
        <v>37</v>
      </c>
      <c r="P1" s="118"/>
      <c r="Q1" s="119">
        <v>43416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48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49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6" t="s">
        <v>39</v>
      </c>
      <c r="B8" s="97"/>
      <c r="C8" s="10">
        <v>1</v>
      </c>
      <c r="D8" s="11">
        <v>100</v>
      </c>
      <c r="E8" s="12">
        <v>44</v>
      </c>
      <c r="F8" s="12">
        <v>0</v>
      </c>
      <c r="G8" s="13">
        <f>IF(AND(ISBLANK(D8),ISBLANK(E8)),"",D8+E8)</f>
        <v>144</v>
      </c>
      <c r="H8" s="14">
        <f>IF(OR(ISNUMBER($G8),ISNUMBER($Q8)),(SIGN(N($G8)-N($Q8))+1)/2,"")</f>
        <v>0</v>
      </c>
      <c r="I8" s="15"/>
      <c r="K8" s="96" t="s">
        <v>54</v>
      </c>
      <c r="L8" s="97"/>
      <c r="M8" s="10">
        <v>1</v>
      </c>
      <c r="N8" s="11">
        <v>98</v>
      </c>
      <c r="O8" s="12">
        <v>54</v>
      </c>
      <c r="P8" s="12">
        <v>0</v>
      </c>
      <c r="Q8" s="13">
        <f>IF(AND(ISBLANK(N8),ISBLANK(O8)),"",N8+O8)</f>
        <v>152</v>
      </c>
      <c r="R8" s="14">
        <f>IF(ISNUMBER($H8),1-$H8,"")</f>
        <v>1</v>
      </c>
      <c r="S8" s="15"/>
    </row>
    <row r="9" spans="1:19" ht="12.75" customHeight="1">
      <c r="A9" s="98"/>
      <c r="B9" s="99"/>
      <c r="C9" s="16">
        <v>2</v>
      </c>
      <c r="D9" s="17">
        <v>89</v>
      </c>
      <c r="E9" s="18">
        <v>44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0</v>
      </c>
      <c r="I9" s="15"/>
      <c r="K9" s="98"/>
      <c r="L9" s="99"/>
      <c r="M9" s="16">
        <v>2</v>
      </c>
      <c r="N9" s="17">
        <v>102</v>
      </c>
      <c r="O9" s="18">
        <v>43</v>
      </c>
      <c r="P9" s="18">
        <v>0</v>
      </c>
      <c r="Q9" s="19">
        <f>IF(AND(ISBLANK(N9),ISBLANK(O9)),"",N9+O9)</f>
        <v>145</v>
      </c>
      <c r="R9" s="20">
        <f>IF(ISNUMBER($H9),1-$H9,"")</f>
        <v>1</v>
      </c>
      <c r="S9" s="15"/>
    </row>
    <row r="10" spans="1:19" ht="12.75" customHeight="1" thickBot="1">
      <c r="A10" s="100" t="s">
        <v>40</v>
      </c>
      <c r="B10" s="101"/>
      <c r="C10" s="16">
        <v>3</v>
      </c>
      <c r="D10" s="17">
        <v>101</v>
      </c>
      <c r="E10" s="18">
        <v>53</v>
      </c>
      <c r="F10" s="18">
        <v>2</v>
      </c>
      <c r="G10" s="19">
        <f>IF(AND(ISBLANK(D10),ISBLANK(E10)),"",D10+E10)</f>
        <v>154</v>
      </c>
      <c r="H10" s="20">
        <f>IF(OR(ISNUMBER($G10),ISNUMBER($Q10)),(SIGN(N($G10)-N($Q10))+1)/2,"")</f>
        <v>1</v>
      </c>
      <c r="I10" s="15"/>
      <c r="K10" s="100" t="s">
        <v>55</v>
      </c>
      <c r="L10" s="101"/>
      <c r="M10" s="16">
        <v>3</v>
      </c>
      <c r="N10" s="17">
        <v>79</v>
      </c>
      <c r="O10" s="18">
        <v>36</v>
      </c>
      <c r="P10" s="18">
        <v>1</v>
      </c>
      <c r="Q10" s="19">
        <f>IF(AND(ISBLANK(N10),ISBLANK(O10)),"",N10+O10)</f>
        <v>115</v>
      </c>
      <c r="R10" s="20">
        <f>IF(ISNUMBER($H10),1-$H10,"")</f>
        <v>0</v>
      </c>
      <c r="S10" s="15"/>
    </row>
    <row r="11" spans="1:19" ht="12.75" customHeight="1">
      <c r="A11" s="102"/>
      <c r="B11" s="103"/>
      <c r="C11" s="21">
        <v>4</v>
      </c>
      <c r="D11" s="22">
        <v>87</v>
      </c>
      <c r="E11" s="23">
        <v>41</v>
      </c>
      <c r="F11" s="23">
        <v>2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106">
        <f>IF(ISNUMBER(H12),(SIGN(1000*($H12-$R12)+$G12-$Q12)+1)/2,"")</f>
        <v>0</v>
      </c>
      <c r="K11" s="102"/>
      <c r="L11" s="103"/>
      <c r="M11" s="21">
        <v>4</v>
      </c>
      <c r="N11" s="22">
        <v>90</v>
      </c>
      <c r="O11" s="23">
        <v>45</v>
      </c>
      <c r="P11" s="23">
        <v>1</v>
      </c>
      <c r="Q11" s="24">
        <f>IF(AND(ISBLANK(N11),ISBLANK(O11)),"",N11+O11)</f>
        <v>135</v>
      </c>
      <c r="R11" s="25">
        <f>IF(ISNUMBER($H11),1-$H11,"")</f>
        <v>1</v>
      </c>
      <c r="S11" s="106">
        <f>IF(ISNUMBER($I11),1-$I11,"")</f>
        <v>1</v>
      </c>
    </row>
    <row r="12" spans="1:19" ht="15.75" customHeight="1" thickBot="1">
      <c r="A12" s="104">
        <v>1363</v>
      </c>
      <c r="B12" s="105"/>
      <c r="C12" s="26" t="s">
        <v>12</v>
      </c>
      <c r="D12" s="27">
        <f>IF(ISNUMBER($G12),SUM(D8:D11),"")</f>
        <v>377</v>
      </c>
      <c r="E12" s="28">
        <f>IF(ISNUMBER($G12),SUM(E8:E11),"")</f>
        <v>182</v>
      </c>
      <c r="F12" s="28">
        <f>IF(ISNUMBER($G12),SUM(F8:F11),"")</f>
        <v>5</v>
      </c>
      <c r="G12" s="29">
        <f>IF(SUM($G8:$G11)+SUM($Q8:$Q11)&gt;0,SUM(G8:G11),"")</f>
        <v>559</v>
      </c>
      <c r="H12" s="27">
        <f>IF(ISNUMBER($G12),SUM(H8:H11),"")</f>
        <v>1</v>
      </c>
      <c r="I12" s="107"/>
      <c r="K12" s="104">
        <v>13999</v>
      </c>
      <c r="L12" s="105"/>
      <c r="M12" s="26" t="s">
        <v>12</v>
      </c>
      <c r="N12" s="27">
        <f>IF(ISNUMBER($G12),SUM(N8:N11),"")</f>
        <v>369</v>
      </c>
      <c r="O12" s="28">
        <f>IF(ISNUMBER($G12),SUM(O8:O11),"")</f>
        <v>178</v>
      </c>
      <c r="P12" s="28">
        <f>IF(ISNUMBER($G12),SUM(P8:P11),"")</f>
        <v>2</v>
      </c>
      <c r="Q12" s="29">
        <f>IF(SUM($G8:$G11)+SUM($Q8:$Q11)&gt;0,SUM(Q8:Q11),"")</f>
        <v>547</v>
      </c>
      <c r="R12" s="27">
        <f>IF(ISNUMBER($G12),SUM(R8:R11),"")</f>
        <v>3</v>
      </c>
      <c r="S12" s="107"/>
    </row>
    <row r="13" spans="1:19" ht="12.75" customHeight="1">
      <c r="A13" s="96" t="s">
        <v>41</v>
      </c>
      <c r="B13" s="97"/>
      <c r="C13" s="10">
        <v>1</v>
      </c>
      <c r="D13" s="11">
        <v>98</v>
      </c>
      <c r="E13" s="12">
        <v>35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96" t="s">
        <v>56</v>
      </c>
      <c r="L13" s="97"/>
      <c r="M13" s="10">
        <v>1</v>
      </c>
      <c r="N13" s="11">
        <v>91</v>
      </c>
      <c r="O13" s="12">
        <v>35</v>
      </c>
      <c r="P13" s="12">
        <v>3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75" customHeight="1">
      <c r="A14" s="98"/>
      <c r="B14" s="99"/>
      <c r="C14" s="16">
        <v>2</v>
      </c>
      <c r="D14" s="17">
        <v>85</v>
      </c>
      <c r="E14" s="18">
        <v>53</v>
      </c>
      <c r="F14" s="18">
        <v>2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8"/>
      <c r="L14" s="99"/>
      <c r="M14" s="16">
        <v>2</v>
      </c>
      <c r="N14" s="17">
        <v>75</v>
      </c>
      <c r="O14" s="18">
        <v>36</v>
      </c>
      <c r="P14" s="18">
        <v>1</v>
      </c>
      <c r="Q14" s="19">
        <f>IF(AND(ISBLANK(N14),ISBLANK(O14)),"",N14+O14)</f>
        <v>111</v>
      </c>
      <c r="R14" s="20">
        <f>IF(ISNUMBER($H14),1-$H14,"")</f>
        <v>0</v>
      </c>
      <c r="S14" s="15"/>
    </row>
    <row r="15" spans="1:19" ht="12.75" customHeight="1" thickBot="1">
      <c r="A15" s="100" t="s">
        <v>42</v>
      </c>
      <c r="B15" s="101"/>
      <c r="C15" s="16">
        <v>3</v>
      </c>
      <c r="D15" s="17">
        <v>100</v>
      </c>
      <c r="E15" s="18">
        <v>43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0" t="s">
        <v>57</v>
      </c>
      <c r="L15" s="101"/>
      <c r="M15" s="16">
        <v>3</v>
      </c>
      <c r="N15" s="17">
        <v>92</v>
      </c>
      <c r="O15" s="18">
        <v>33</v>
      </c>
      <c r="P15" s="18">
        <v>1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102"/>
      <c r="B16" s="103"/>
      <c r="C16" s="21">
        <v>4</v>
      </c>
      <c r="D16" s="22">
        <v>103</v>
      </c>
      <c r="E16" s="23">
        <v>34</v>
      </c>
      <c r="F16" s="23">
        <v>0</v>
      </c>
      <c r="G16" s="24">
        <f>IF(AND(ISBLANK(D16),ISBLANK(E16)),"",D16+E16)</f>
        <v>137</v>
      </c>
      <c r="H16" s="25">
        <f>IF(OR(ISNUMBER($G16),ISNUMBER($Q16)),(SIGN(N($G16)-N($Q16))+1)/2,"")</f>
        <v>0</v>
      </c>
      <c r="I16" s="106">
        <f>IF(ISNUMBER(H17),(SIGN(1000*($H17-$R17)+$G17-$Q17)+1)/2,"")</f>
        <v>1</v>
      </c>
      <c r="K16" s="102"/>
      <c r="L16" s="103"/>
      <c r="M16" s="21">
        <v>4</v>
      </c>
      <c r="N16" s="22">
        <v>97</v>
      </c>
      <c r="O16" s="23">
        <v>44</v>
      </c>
      <c r="P16" s="23">
        <v>1</v>
      </c>
      <c r="Q16" s="24">
        <f>IF(AND(ISBLANK(N16),ISBLANK(O16)),"",N16+O16)</f>
        <v>141</v>
      </c>
      <c r="R16" s="25">
        <f>IF(ISNUMBER($H16),1-$H16,"")</f>
        <v>1</v>
      </c>
      <c r="S16" s="106">
        <f>IF(ISNUMBER($I16),1-$I16,"")</f>
        <v>0</v>
      </c>
    </row>
    <row r="17" spans="1:19" ht="15.75" customHeight="1" thickBot="1">
      <c r="A17" s="104">
        <v>21805</v>
      </c>
      <c r="B17" s="105"/>
      <c r="C17" s="26" t="s">
        <v>12</v>
      </c>
      <c r="D17" s="27">
        <f>IF(ISNUMBER($G17),SUM(D13:D16),"")</f>
        <v>386</v>
      </c>
      <c r="E17" s="28">
        <f>IF(ISNUMBER($G17),SUM(E13:E16),"")</f>
        <v>165</v>
      </c>
      <c r="F17" s="28">
        <f>IF(ISNUMBER($G17),SUM(F13:F16),"")</f>
        <v>4</v>
      </c>
      <c r="G17" s="29">
        <f>IF(SUM($G13:$G16)+SUM($Q13:$Q16)&gt;0,SUM(G13:G16),"")</f>
        <v>551</v>
      </c>
      <c r="H17" s="27">
        <f>IF(ISNUMBER($G17),SUM(H13:H16),"")</f>
        <v>3</v>
      </c>
      <c r="I17" s="107"/>
      <c r="K17" s="104">
        <v>13845</v>
      </c>
      <c r="L17" s="105"/>
      <c r="M17" s="26" t="s">
        <v>12</v>
      </c>
      <c r="N17" s="27">
        <f>IF(ISNUMBER($G17),SUM(N13:N16),"")</f>
        <v>355</v>
      </c>
      <c r="O17" s="28">
        <f>IF(ISNUMBER($G17),SUM(O13:O16),"")</f>
        <v>148</v>
      </c>
      <c r="P17" s="28">
        <f>IF(ISNUMBER($G17),SUM(P13:P16),"")</f>
        <v>6</v>
      </c>
      <c r="Q17" s="29">
        <f>IF(SUM($G13:$G16)+SUM($Q13:$Q16)&gt;0,SUM(Q13:Q16),"")</f>
        <v>503</v>
      </c>
      <c r="R17" s="27">
        <f>IF(ISNUMBER($G17),SUM(R13:R16),"")</f>
        <v>1</v>
      </c>
      <c r="S17" s="107"/>
    </row>
    <row r="18" spans="1:19" ht="12.75" customHeight="1">
      <c r="A18" s="96" t="s">
        <v>43</v>
      </c>
      <c r="B18" s="97"/>
      <c r="C18" s="10">
        <v>1</v>
      </c>
      <c r="D18" s="11">
        <v>90</v>
      </c>
      <c r="E18" s="12">
        <v>42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96" t="s">
        <v>58</v>
      </c>
      <c r="L18" s="97"/>
      <c r="M18" s="10">
        <v>1</v>
      </c>
      <c r="N18" s="11">
        <v>91</v>
      </c>
      <c r="O18" s="12">
        <v>43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98"/>
      <c r="B19" s="99"/>
      <c r="C19" s="16">
        <v>2</v>
      </c>
      <c r="D19" s="17">
        <v>92</v>
      </c>
      <c r="E19" s="18">
        <v>44</v>
      </c>
      <c r="F19" s="18">
        <v>0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98"/>
      <c r="L19" s="99"/>
      <c r="M19" s="16">
        <v>2</v>
      </c>
      <c r="N19" s="17">
        <v>97</v>
      </c>
      <c r="O19" s="18">
        <v>36</v>
      </c>
      <c r="P19" s="18">
        <v>2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00" t="s">
        <v>44</v>
      </c>
      <c r="B20" s="101"/>
      <c r="C20" s="16">
        <v>3</v>
      </c>
      <c r="D20" s="17">
        <v>88</v>
      </c>
      <c r="E20" s="18">
        <v>44</v>
      </c>
      <c r="F20" s="18">
        <v>1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100" t="s">
        <v>59</v>
      </c>
      <c r="L20" s="101"/>
      <c r="M20" s="16">
        <v>3</v>
      </c>
      <c r="N20" s="17">
        <v>78</v>
      </c>
      <c r="O20" s="18">
        <v>45</v>
      </c>
      <c r="P20" s="18">
        <v>1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102"/>
      <c r="B21" s="103"/>
      <c r="C21" s="21">
        <v>4</v>
      </c>
      <c r="D21" s="22">
        <v>107</v>
      </c>
      <c r="E21" s="23">
        <v>43</v>
      </c>
      <c r="F21" s="23">
        <v>0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106">
        <f>IF(ISNUMBER(H22),(SIGN(1000*($H22-$R22)+$G22-$Q22)+1)/2,"")</f>
        <v>1</v>
      </c>
      <c r="K21" s="102"/>
      <c r="L21" s="103"/>
      <c r="M21" s="21">
        <v>4</v>
      </c>
      <c r="N21" s="22">
        <v>94</v>
      </c>
      <c r="O21" s="23">
        <v>33</v>
      </c>
      <c r="P21" s="23">
        <v>3</v>
      </c>
      <c r="Q21" s="24">
        <f>IF(AND(ISBLANK(N21),ISBLANK(O21)),"",N21+O21)</f>
        <v>127</v>
      </c>
      <c r="R21" s="25">
        <f>IF(ISNUMBER($H21),1-$H21,"")</f>
        <v>0</v>
      </c>
      <c r="S21" s="106">
        <f>IF(ISNUMBER($I21),1-$I21,"")</f>
        <v>0</v>
      </c>
    </row>
    <row r="22" spans="1:19" ht="15.75" customHeight="1" thickBot="1">
      <c r="A22" s="104">
        <v>5123</v>
      </c>
      <c r="B22" s="105"/>
      <c r="C22" s="26" t="s">
        <v>12</v>
      </c>
      <c r="D22" s="27">
        <f>IF(ISNUMBER($G22),SUM(D18:D21),"")</f>
        <v>377</v>
      </c>
      <c r="E22" s="28">
        <f>IF(ISNUMBER($G22),SUM(E18:E21),"")</f>
        <v>173</v>
      </c>
      <c r="F22" s="28">
        <f>IF(ISNUMBER($G22),SUM(F18:F21),"")</f>
        <v>2</v>
      </c>
      <c r="G22" s="29">
        <f>IF(SUM($G18:$G21)+SUM($Q18:$Q21)&gt;0,SUM(G18:G21),"")</f>
        <v>550</v>
      </c>
      <c r="H22" s="27">
        <f>IF(ISNUMBER($G22),SUM(H18:H21),"")</f>
        <v>3</v>
      </c>
      <c r="I22" s="107"/>
      <c r="K22" s="104">
        <v>1374</v>
      </c>
      <c r="L22" s="105"/>
      <c r="M22" s="26" t="s">
        <v>12</v>
      </c>
      <c r="N22" s="27">
        <f>IF(ISNUMBER($G22),SUM(N18:N21),"")</f>
        <v>360</v>
      </c>
      <c r="O22" s="28">
        <f>IF(ISNUMBER($G22),SUM(O18:O21),"")</f>
        <v>157</v>
      </c>
      <c r="P22" s="28">
        <f>IF(ISNUMBER($G22),SUM(P18:P21),"")</f>
        <v>7</v>
      </c>
      <c r="Q22" s="29">
        <f>IF(SUM($G18:$G21)+SUM($Q18:$Q21)&gt;0,SUM(Q18:Q21),"")</f>
        <v>517</v>
      </c>
      <c r="R22" s="27">
        <f>IF(ISNUMBER($G22),SUM(R18:R21),"")</f>
        <v>1</v>
      </c>
      <c r="S22" s="107"/>
    </row>
    <row r="23" spans="1:19" ht="12.75" customHeight="1">
      <c r="A23" s="96" t="s">
        <v>45</v>
      </c>
      <c r="B23" s="97"/>
      <c r="C23" s="10">
        <v>1</v>
      </c>
      <c r="D23" s="11">
        <v>94</v>
      </c>
      <c r="E23" s="12">
        <v>57</v>
      </c>
      <c r="F23" s="12">
        <v>2</v>
      </c>
      <c r="G23" s="13">
        <f>IF(AND(ISBLANK(D23),ISBLANK(E23)),"",D23+E23)</f>
        <v>151</v>
      </c>
      <c r="H23" s="14">
        <f>IF(OR(ISNUMBER($G23),ISNUMBER($Q23)),(SIGN(N($G23)-N($Q23))+1)/2,"")</f>
        <v>0</v>
      </c>
      <c r="I23" s="15"/>
      <c r="K23" s="96" t="s">
        <v>60</v>
      </c>
      <c r="L23" s="97"/>
      <c r="M23" s="10">
        <v>1</v>
      </c>
      <c r="N23" s="11">
        <v>99</v>
      </c>
      <c r="O23" s="12">
        <v>71</v>
      </c>
      <c r="P23" s="12">
        <v>0</v>
      </c>
      <c r="Q23" s="13">
        <f>IF(AND(ISBLANK(N23),ISBLANK(O23)),"",N23+O23)</f>
        <v>170</v>
      </c>
      <c r="R23" s="14">
        <f>IF(ISNUMBER($H23),1-$H23,"")</f>
        <v>1</v>
      </c>
      <c r="S23" s="15"/>
    </row>
    <row r="24" spans="1:19" ht="12.75" customHeight="1">
      <c r="A24" s="98"/>
      <c r="B24" s="99"/>
      <c r="C24" s="16">
        <v>2</v>
      </c>
      <c r="D24" s="17">
        <v>81</v>
      </c>
      <c r="E24" s="18">
        <v>43</v>
      </c>
      <c r="F24" s="18">
        <v>1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98"/>
      <c r="L24" s="99"/>
      <c r="M24" s="16">
        <v>2</v>
      </c>
      <c r="N24" s="17">
        <v>109</v>
      </c>
      <c r="O24" s="18">
        <v>53</v>
      </c>
      <c r="P24" s="18">
        <v>2</v>
      </c>
      <c r="Q24" s="19">
        <f>IF(AND(ISBLANK(N24),ISBLANK(O24)),"",N24+O24)</f>
        <v>162</v>
      </c>
      <c r="R24" s="20">
        <f>IF(ISNUMBER($H24),1-$H24,"")</f>
        <v>1</v>
      </c>
      <c r="S24" s="15"/>
    </row>
    <row r="25" spans="1:19" ht="12.75" customHeight="1" thickBot="1">
      <c r="A25" s="100" t="s">
        <v>46</v>
      </c>
      <c r="B25" s="101"/>
      <c r="C25" s="16">
        <v>3</v>
      </c>
      <c r="D25" s="17">
        <v>101</v>
      </c>
      <c r="E25" s="18">
        <v>43</v>
      </c>
      <c r="F25" s="18">
        <v>0</v>
      </c>
      <c r="G25" s="19">
        <f>IF(AND(ISBLANK(D25),ISBLANK(E25)),"",D25+E25)</f>
        <v>144</v>
      </c>
      <c r="H25" s="20">
        <f>IF(OR(ISNUMBER($G25),ISNUMBER($Q25)),(SIGN(N($G25)-N($Q25))+1)/2,"")</f>
        <v>0</v>
      </c>
      <c r="I25" s="15"/>
      <c r="K25" s="100" t="s">
        <v>42</v>
      </c>
      <c r="L25" s="101"/>
      <c r="M25" s="16">
        <v>3</v>
      </c>
      <c r="N25" s="17">
        <v>94</v>
      </c>
      <c r="O25" s="18">
        <v>62</v>
      </c>
      <c r="P25" s="18">
        <v>0</v>
      </c>
      <c r="Q25" s="19">
        <f>IF(AND(ISBLANK(N25),ISBLANK(O25)),"",N25+O25)</f>
        <v>156</v>
      </c>
      <c r="R25" s="20">
        <f>IF(ISNUMBER($H25),1-$H25,"")</f>
        <v>1</v>
      </c>
      <c r="S25" s="15"/>
    </row>
    <row r="26" spans="1:19" ht="12.75" customHeight="1">
      <c r="A26" s="102"/>
      <c r="B26" s="103"/>
      <c r="C26" s="21">
        <v>4</v>
      </c>
      <c r="D26" s="22">
        <v>92</v>
      </c>
      <c r="E26" s="23">
        <v>43</v>
      </c>
      <c r="F26" s="23">
        <v>2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106">
        <f>IF(ISNUMBER(H27),(SIGN(1000*($H27-$R27)+$G27-$Q27)+1)/2,"")</f>
        <v>0</v>
      </c>
      <c r="K26" s="102"/>
      <c r="L26" s="103"/>
      <c r="M26" s="21">
        <v>4</v>
      </c>
      <c r="N26" s="22">
        <v>101</v>
      </c>
      <c r="O26" s="23">
        <v>45</v>
      </c>
      <c r="P26" s="23">
        <v>1</v>
      </c>
      <c r="Q26" s="24">
        <f>IF(AND(ISBLANK(N26),ISBLANK(O26)),"",N26+O26)</f>
        <v>146</v>
      </c>
      <c r="R26" s="25">
        <f>IF(ISNUMBER($H26),1-$H26,"")</f>
        <v>1</v>
      </c>
      <c r="S26" s="106">
        <f>IF(ISNUMBER($I26),1-$I26,"")</f>
        <v>1</v>
      </c>
    </row>
    <row r="27" spans="1:19" ht="15.75" customHeight="1" thickBot="1">
      <c r="A27" s="104">
        <v>3734</v>
      </c>
      <c r="B27" s="105"/>
      <c r="C27" s="26" t="s">
        <v>12</v>
      </c>
      <c r="D27" s="27">
        <f>IF(ISNUMBER($G27),SUM(D23:D26),"")</f>
        <v>368</v>
      </c>
      <c r="E27" s="28">
        <f>IF(ISNUMBER($G27),SUM(E23:E26),"")</f>
        <v>186</v>
      </c>
      <c r="F27" s="28">
        <f>IF(ISNUMBER($G27),SUM(F23:F26),"")</f>
        <v>5</v>
      </c>
      <c r="G27" s="29">
        <f>IF(SUM($G23:$G26)+SUM($Q23:$Q26)&gt;0,SUM(G23:G26),"")</f>
        <v>554</v>
      </c>
      <c r="H27" s="27">
        <f>IF(ISNUMBER($G27),SUM(H23:H26),"")</f>
        <v>0</v>
      </c>
      <c r="I27" s="107"/>
      <c r="K27" s="104">
        <v>6384</v>
      </c>
      <c r="L27" s="105"/>
      <c r="M27" s="26" t="s">
        <v>12</v>
      </c>
      <c r="N27" s="27">
        <f>IF(ISNUMBER($G27),SUM(N23:N26),"")</f>
        <v>403</v>
      </c>
      <c r="O27" s="28">
        <f>IF(ISNUMBER($G27),SUM(O23:O26),"")</f>
        <v>231</v>
      </c>
      <c r="P27" s="28">
        <f>IF(ISNUMBER($G27),SUM(P23:P26),"")</f>
        <v>3</v>
      </c>
      <c r="Q27" s="29">
        <f>IF(SUM($G23:$G26)+SUM($Q23:$Q26)&gt;0,SUM(Q23:Q26),"")</f>
        <v>634</v>
      </c>
      <c r="R27" s="27">
        <f>IF(ISNUMBER($G27),SUM(R23:R26),"")</f>
        <v>4</v>
      </c>
      <c r="S27" s="107"/>
    </row>
    <row r="28" spans="1:19" ht="12.75" customHeight="1">
      <c r="A28" s="96"/>
      <c r="B28" s="97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6"/>
      <c r="L28" s="97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8"/>
      <c r="B29" s="99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8"/>
      <c r="L29" s="99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0"/>
      <c r="B30" s="101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0"/>
      <c r="L30" s="101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2"/>
      <c r="B31" s="10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6">
        <f>IF(ISNUMBER(H32),(SIGN(1000*($H32-$R32)+$G32-$Q32)+1)/2,"")</f>
      </c>
      <c r="K31" s="102"/>
      <c r="L31" s="10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6">
        <f>IF(ISNUMBER($I31),1-$I31,"")</f>
      </c>
    </row>
    <row r="32" spans="1:19" ht="15.75" customHeight="1" thickBot="1">
      <c r="A32" s="104"/>
      <c r="B32" s="105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7"/>
      <c r="K32" s="104"/>
      <c r="L32" s="105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7"/>
    </row>
    <row r="33" spans="1:19" ht="12.75" customHeight="1">
      <c r="A33" s="96"/>
      <c r="B33" s="97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6"/>
      <c r="L33" s="97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8"/>
      <c r="B34" s="99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8"/>
      <c r="L34" s="99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0"/>
      <c r="B35" s="101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0"/>
      <c r="L35" s="101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2"/>
      <c r="B36" s="10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6">
        <f>IF(ISNUMBER(H37),(SIGN(1000*($H37-$R37)+$G37-$Q37)+1)/2,"")</f>
      </c>
      <c r="K36" s="102"/>
      <c r="L36" s="10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6">
        <f>IF(ISNUMBER($I36),1-$I36,"")</f>
      </c>
    </row>
    <row r="37" spans="1:19" ht="15.75" customHeight="1" thickBot="1">
      <c r="A37" s="104"/>
      <c r="B37" s="105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7"/>
      <c r="K37" s="104"/>
      <c r="L37" s="105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1508</v>
      </c>
      <c r="E39" s="34">
        <f>IF(ISNUMBER($G39),SUM(E12,E17,E22,E27,E32,E37),"")</f>
        <v>706</v>
      </c>
      <c r="F39" s="34">
        <f>IF(ISNUMBER($G39),SUM(F12,F17,F22,F27,F32,F37),"")</f>
        <v>16</v>
      </c>
      <c r="G39" s="35">
        <f>IF(SUM($G$8:$G$37)+SUM($Q$8:$Q$37)&gt;0,SUM(G12,G17,G22,G27,G32,G37),"")</f>
        <v>2214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1487</v>
      </c>
      <c r="O39" s="34">
        <f>IF(ISNUMBER($G39),SUM(O12,O17,O22,O27,O32,O37),"")</f>
        <v>714</v>
      </c>
      <c r="P39" s="34">
        <f>IF(ISNUMBER($G39),SUM(P12,P17,P22,P27,P32,P37),"")</f>
        <v>18</v>
      </c>
      <c r="Q39" s="35">
        <f>IF(SUM($G$8:$G$37)+SUM($Q$8:$Q$37)&gt;0,SUM(Q12,Q17,Q22,Q27,Q32,Q37),"")</f>
        <v>2201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9" t="s">
        <v>50</v>
      </c>
      <c r="D41" s="79"/>
      <c r="E41" s="79"/>
      <c r="G41" s="94" t="s">
        <v>16</v>
      </c>
      <c r="H41" s="94"/>
      <c r="I41" s="39">
        <f>IF(ISNUMBER(I$39),SUM(I11,I16,I21,I26,I31,I36,I39),"")</f>
        <v>4</v>
      </c>
      <c r="K41" s="38"/>
      <c r="L41" s="42" t="s">
        <v>22</v>
      </c>
      <c r="M41" s="79"/>
      <c r="N41" s="79"/>
      <c r="O41" s="79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0"/>
      <c r="D42" s="80"/>
      <c r="E42" s="80"/>
      <c r="G42" s="41"/>
      <c r="H42" s="41"/>
      <c r="I42" s="41"/>
      <c r="K42" s="38"/>
      <c r="L42" s="42" t="s">
        <v>21</v>
      </c>
      <c r="M42" s="80"/>
      <c r="N42" s="80"/>
      <c r="O42" s="8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52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Meteor Praha – SK Praha Žižkov A</v>
      </c>
    </row>
    <row r="46" spans="2:11" ht="19.5" customHeight="1">
      <c r="B46" s="2" t="s">
        <v>31</v>
      </c>
      <c r="C46" s="75">
        <v>0.7083333333333334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129">
        <v>0.8958333333333334</v>
      </c>
      <c r="D47" s="95"/>
      <c r="I47" s="2" t="s">
        <v>34</v>
      </c>
      <c r="J47" s="95">
        <v>2</v>
      </c>
      <c r="K47" s="95"/>
      <c r="P47" s="2" t="s">
        <v>35</v>
      </c>
      <c r="Q47" s="78" t="s">
        <v>53</v>
      </c>
      <c r="R47" s="78"/>
      <c r="S47" s="78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61</v>
      </c>
      <c r="M57" s="72"/>
      <c r="N57" s="68">
        <v>23177</v>
      </c>
      <c r="O57" s="71" t="s">
        <v>62</v>
      </c>
      <c r="P57" s="74"/>
      <c r="Q57" s="74"/>
      <c r="R57" s="72"/>
      <c r="S57" s="70">
        <v>13845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/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A50:S50"/>
    <mergeCell ref="J46:K46"/>
    <mergeCell ref="L43:M43"/>
    <mergeCell ref="Q47:S47"/>
    <mergeCell ref="C41:E41"/>
    <mergeCell ref="C42:E42"/>
    <mergeCell ref="C43:H43"/>
    <mergeCell ref="M42:O42"/>
    <mergeCell ref="M41:O41"/>
    <mergeCell ref="C47:D47"/>
    <mergeCell ref="J47:K47"/>
    <mergeCell ref="G41:H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Meteor</cp:lastModifiedBy>
  <cp:lastPrinted>2007-05-20T07:23:15Z</cp:lastPrinted>
  <dcterms:created xsi:type="dcterms:W3CDTF">2005-07-26T20:23:27Z</dcterms:created>
  <dcterms:modified xsi:type="dcterms:W3CDTF">2018-11-12T20:22:02Z</dcterms:modified>
  <cp:category/>
  <cp:version/>
  <cp:contentType/>
  <cp:contentStatus/>
</cp:coreProperties>
</file>