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7605" activeTab="0"/>
  </bookViews>
  <sheets>
    <sheet name="Zápis o utkání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<sst xmlns="http://schemas.openxmlformats.org/spreadsheetml/2006/main" count="104" uniqueCount="64">
  <si>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</si>
  <si>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</si>
  <si>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</si>
  <si>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</si>
  <si>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</si>
  <si>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</si>
  <si>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</si>
  <si>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</si>
  <si>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</si>
  <si>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</si>
  <si>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</si>
  <si>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</si>
  <si>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</si>
  <si>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</si>
  <si>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</si>
  <si>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</si>
  <si>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</si>
  <si>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</si>
  <si>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</si>
  <si>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</si>
  <si>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</si>
  <si>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</si>
  <si>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</si>
  <si>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</si>
  <si>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</si>
  <si>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</si>
  <si>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</si>
  <si>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</si>
  <si>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</si>
  <si>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</si>
  <si>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</si>
  <si>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</si>
  <si>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</si>
  <si>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</si>
  <si>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</si>
  <si>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</si>
  <si>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</si>
  <si>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</si>
  <si>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</si>
  <si>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Jan</t>
  </si>
  <si>
    <t>Kolín</t>
  </si>
  <si>
    <t xml:space="preserve">Pelák </t>
  </si>
  <si>
    <t>Pelák Jan</t>
  </si>
  <si>
    <t xml:space="preserve">Hanuš </t>
  </si>
  <si>
    <t>Jaroslav</t>
  </si>
  <si>
    <t>Zelenka</t>
  </si>
  <si>
    <t>Vojtěch</t>
  </si>
  <si>
    <t>SK METEOR Praha</t>
  </si>
  <si>
    <t>TJ SOKOL Kolín</t>
  </si>
  <si>
    <t xml:space="preserve">Mikoláš </t>
  </si>
  <si>
    <t>Josef</t>
  </si>
  <si>
    <t>Svačina</t>
  </si>
  <si>
    <t>Šostý</t>
  </si>
  <si>
    <t>Miroslav</t>
  </si>
  <si>
    <t>Zahrádka</t>
  </si>
  <si>
    <t>Ladislav</t>
  </si>
  <si>
    <t>Mikulášek</t>
  </si>
  <si>
    <t>Milan</t>
  </si>
  <si>
    <t>Mikoláš josef</t>
  </si>
  <si>
    <t>Holosko Lukáš</t>
  </si>
  <si>
    <t>Zahrádka Ladislav</t>
  </si>
  <si>
    <t>vedoucí družstev</t>
  </si>
  <si>
    <t>Pelák / Zahrádka</t>
  </si>
  <si>
    <t>7.12.2016 Pelák /Zahrádka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</si>
</sst>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 indent="1"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5" xfId="0" applyFont="1" applyFill="1" applyBorder="1" applyAlignment="1" applyProtection="1">
      <alignment horizontal="right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4" fillId="0" borderId="58" xfId="0" applyFont="1" applyFill="1" applyBorder="1" applyAlignment="1" applyProtection="1">
      <alignment horizontal="left" vertical="center"/>
      <protection hidden="1" locked="0"/>
    </xf>
    <xf numFmtId="0" fontId="4" fillId="0" borderId="59" xfId="0" applyFont="1" applyFill="1" applyBorder="1" applyAlignment="1" applyProtection="1">
      <alignment horizontal="left" vertical="center"/>
      <protection hidden="1" locked="0"/>
    </xf>
    <xf numFmtId="0" fontId="4" fillId="0" borderId="60" xfId="0" applyFont="1" applyFill="1" applyBorder="1" applyAlignment="1" applyProtection="1">
      <alignment horizontal="left" vertical="center"/>
      <protection hidden="1" locked="0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left" indent="1"/>
      <protection hidden="1" locked="0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1" xfId="0" applyFill="1" applyBorder="1" applyAlignment="1" applyProtection="1">
      <alignment/>
      <protection hidden="1" locked="0"/>
    </xf>
    <xf numFmtId="0" fontId="10" fillId="0" borderId="61" xfId="0" applyFont="1" applyFill="1" applyBorder="1" applyAlignment="1" applyProtection="1">
      <alignment horizontal="left" indent="1"/>
      <protection hidden="1" locked="0"/>
    </xf>
    <xf numFmtId="164" fontId="10" fillId="0" borderId="64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65" xfId="0" applyNumberFormat="1" applyFill="1" applyBorder="1" applyAlignment="1" applyProtection="1">
      <alignment horizontal="left" vertical="center" indent="1"/>
      <protection hidden="1" locked="0"/>
    </xf>
    <xf numFmtId="14" fontId="10" fillId="0" borderId="61" xfId="0" applyNumberFormat="1" applyFont="1" applyFill="1" applyBorder="1" applyAlignment="1" applyProtection="1">
      <alignment/>
      <protection hidden="1" locked="0"/>
    </xf>
    <xf numFmtId="0" fontId="10" fillId="0" borderId="61" xfId="0" applyFont="1" applyFill="1" applyBorder="1" applyAlignment="1" applyProtection="1">
      <alignment/>
      <protection hidden="1" locked="0"/>
    </xf>
    <xf numFmtId="20" fontId="10" fillId="0" borderId="61" xfId="0" applyNumberFormat="1" applyFont="1" applyFill="1" applyBorder="1" applyAlignment="1" applyProtection="1">
      <alignment horizontal="center"/>
      <protection hidden="1" locked="0"/>
    </xf>
    <xf numFmtId="0" fontId="10" fillId="0" borderId="61" xfId="0" applyFont="1" applyFill="1" applyBorder="1" applyAlignment="1" applyProtection="1">
      <alignment horizontal="center"/>
      <protection hidden="1" locked="0"/>
    </xf>
    <xf numFmtId="20" fontId="10" fillId="0" borderId="66" xfId="0" applyNumberFormat="1" applyFont="1" applyFill="1" applyBorder="1" applyAlignment="1" applyProtection="1">
      <alignment horizontal="center"/>
      <protection hidden="1" locked="0"/>
    </xf>
    <xf numFmtId="0" fontId="10" fillId="0" borderId="66" xfId="0" applyFont="1" applyFill="1" applyBorder="1" applyAlignment="1" applyProtection="1">
      <alignment horizontal="center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1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14" fontId="5" fillId="0" borderId="61" xfId="0" applyNumberFormat="1" applyFont="1" applyFill="1" applyBorder="1" applyAlignment="1" applyProtection="1">
      <alignment horizontal="center"/>
      <protection hidden="1" locked="0"/>
    </xf>
    <xf numFmtId="0" fontId="5" fillId="0" borderId="61" xfId="0" applyFont="1" applyFill="1" applyBorder="1" applyAlignment="1" applyProtection="1">
      <alignment horizontal="center"/>
      <protection hidden="1" locked="0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0" fontId="9" fillId="0" borderId="6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69" xfId="0" applyFont="1" applyFill="1" applyBorder="1" applyAlignment="1" applyProtection="1">
      <alignment horizontal="center"/>
      <protection hidden="1"/>
    </xf>
    <xf numFmtId="0" fontId="4" fillId="0" borderId="70" xfId="0" applyFont="1" applyFill="1" applyBorder="1" applyAlignment="1" applyProtection="1">
      <alignment horizontal="center"/>
      <protection hidden="1"/>
    </xf>
    <xf numFmtId="0" fontId="4" fillId="0" borderId="71" xfId="0" applyFont="1" applyFill="1" applyBorder="1" applyAlignment="1" applyProtection="1">
      <alignment horizontal="center"/>
      <protection hidden="1"/>
    </xf>
    <xf numFmtId="0" fontId="4" fillId="0" borderId="72" xfId="0" applyFont="1" applyFill="1" applyBorder="1" applyAlignment="1" applyProtection="1">
      <alignment horizontal="center"/>
      <protection hidden="1"/>
    </xf>
    <xf numFmtId="0" fontId="4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left" vertical="center" indent="1"/>
      <protection hidden="1" locked="0"/>
    </xf>
    <xf numFmtId="0" fontId="5" fillId="0" borderId="75" xfId="0" applyFont="1" applyFill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left" vertical="center" indent="1"/>
      <protection hidden="1" locked="0"/>
    </xf>
    <xf numFmtId="0" fontId="5" fillId="0" borderId="77" xfId="0" applyFont="1" applyFill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left" vertical="top" indent="1"/>
      <protection hidden="1" locked="0"/>
    </xf>
    <xf numFmtId="0" fontId="5" fillId="0" borderId="77" xfId="0" applyFont="1" applyFill="1" applyBorder="1" applyAlignment="1" applyProtection="1">
      <alignment horizontal="left" vertical="top" indent="1"/>
      <protection hidden="1" locked="0"/>
    </xf>
    <xf numFmtId="0" fontId="5" fillId="0" borderId="78" xfId="0" applyFont="1" applyFill="1" applyBorder="1" applyAlignment="1" applyProtection="1">
      <alignment horizontal="left" vertical="top" indent="1"/>
      <protection hidden="1" locked="0"/>
    </xf>
    <xf numFmtId="0" fontId="5" fillId="0" borderId="79" xfId="0" applyFont="1" applyFill="1" applyBorder="1" applyAlignment="1" applyProtection="1">
      <alignment horizontal="left" vertical="top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80" xfId="0" applyFont="1" applyFill="1" applyBorder="1" applyAlignment="1" applyProtection="1">
      <alignment vertical="center" wrapTex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4" fillId="0" borderId="68" xfId="0" applyFont="1" applyFill="1" applyBorder="1" applyAlignment="1" applyProtection="1">
      <alignment horizontal="center" vertical="center" wrapText="1"/>
      <protection hidden="1"/>
    </xf>
    <xf numFmtId="0" fontId="4" fillId="0" borderId="74" xfId="0" applyFont="1" applyFill="1" applyBorder="1" applyAlignment="1" applyProtection="1">
      <alignment horizontal="left" inden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4" fillId="0" borderId="81" xfId="0" applyFont="1" applyFill="1" applyBorder="1" applyAlignment="1" applyProtection="1">
      <alignment horizontal="left" indent="1"/>
      <protection hidden="1"/>
    </xf>
    <xf numFmtId="0" fontId="0" fillId="0" borderId="82" xfId="0" applyFill="1" applyBorder="1" applyAlignment="1" applyProtection="1">
      <alignment horizontal="left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PageLayoutView="0" workbookViewId="0" topLeftCell="A4">
      <selection activeCell="O30" sqref="O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07" t="s">
        <v>1</v>
      </c>
      <c r="E1" s="107"/>
      <c r="F1" s="107"/>
      <c r="G1" s="107"/>
      <c r="H1" s="107"/>
      <c r="I1" s="107"/>
      <c r="K1" s="2" t="s">
        <v>38</v>
      </c>
      <c r="L1" s="101" t="s">
        <v>40</v>
      </c>
      <c r="M1" s="101"/>
      <c r="N1" s="101"/>
      <c r="O1" s="102" t="s">
        <v>37</v>
      </c>
      <c r="P1" s="102"/>
      <c r="Q1" s="103">
        <v>42480</v>
      </c>
      <c r="R1" s="104"/>
      <c r="S1" s="104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98" t="s">
        <v>48</v>
      </c>
      <c r="C3" s="99"/>
      <c r="D3" s="99"/>
      <c r="E3" s="99"/>
      <c r="F3" s="99"/>
      <c r="G3" s="99"/>
      <c r="H3" s="99"/>
      <c r="I3" s="100"/>
      <c r="K3" s="3" t="s">
        <v>3</v>
      </c>
      <c r="L3" s="98" t="s">
        <v>47</v>
      </c>
      <c r="M3" s="99"/>
      <c r="N3" s="99"/>
      <c r="O3" s="99"/>
      <c r="P3" s="99"/>
      <c r="Q3" s="99"/>
      <c r="R3" s="99"/>
      <c r="S3" s="100"/>
    </row>
    <row r="4" ht="4.5" customHeight="1" thickBot="1"/>
    <row r="5" spans="1:19" ht="12.75" customHeight="1">
      <c r="A5" s="125" t="s">
        <v>4</v>
      </c>
      <c r="B5" s="126"/>
      <c r="C5" s="123" t="s">
        <v>5</v>
      </c>
      <c r="D5" s="108" t="s">
        <v>6</v>
      </c>
      <c r="E5" s="109"/>
      <c r="F5" s="109"/>
      <c r="G5" s="110"/>
      <c r="H5" s="111" t="s">
        <v>7</v>
      </c>
      <c r="I5" s="112"/>
      <c r="K5" s="125" t="s">
        <v>4</v>
      </c>
      <c r="L5" s="126"/>
      <c r="M5" s="123" t="s">
        <v>5</v>
      </c>
      <c r="N5" s="108" t="s">
        <v>6</v>
      </c>
      <c r="O5" s="109"/>
      <c r="P5" s="109"/>
      <c r="Q5" s="110"/>
      <c r="R5" s="111" t="s">
        <v>7</v>
      </c>
      <c r="S5" s="112"/>
    </row>
    <row r="6" spans="1:19" ht="12.75" customHeight="1" thickBot="1">
      <c r="A6" s="127" t="s">
        <v>8</v>
      </c>
      <c r="B6" s="128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7" t="s">
        <v>8</v>
      </c>
      <c r="L6" s="128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13" t="s">
        <v>41</v>
      </c>
      <c r="B8" s="114"/>
      <c r="C8" s="10">
        <v>1</v>
      </c>
      <c r="D8" s="11">
        <v>75</v>
      </c>
      <c r="E8" s="12">
        <v>44</v>
      </c>
      <c r="F8" s="12">
        <v>1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113" t="s">
        <v>51</v>
      </c>
      <c r="L8" s="114"/>
      <c r="M8" s="10">
        <v>1</v>
      </c>
      <c r="N8" s="11">
        <v>94</v>
      </c>
      <c r="O8" s="12">
        <v>33</v>
      </c>
      <c r="P8" s="12">
        <v>3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115"/>
      <c r="B9" s="116"/>
      <c r="C9" s="16">
        <v>2</v>
      </c>
      <c r="D9" s="17">
        <v>81</v>
      </c>
      <c r="E9" s="18">
        <v>36</v>
      </c>
      <c r="F9" s="18">
        <v>0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115"/>
      <c r="L9" s="116"/>
      <c r="M9" s="16">
        <v>2</v>
      </c>
      <c r="N9" s="17">
        <v>97</v>
      </c>
      <c r="O9" s="18">
        <v>39</v>
      </c>
      <c r="P9" s="18">
        <v>3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117" t="s">
        <v>39</v>
      </c>
      <c r="B10" s="118"/>
      <c r="C10" s="16">
        <v>3</v>
      </c>
      <c r="D10" s="17">
        <v>95</v>
      </c>
      <c r="E10" s="18">
        <v>52</v>
      </c>
      <c r="F10" s="18">
        <v>1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117" t="s">
        <v>50</v>
      </c>
      <c r="L10" s="118"/>
      <c r="M10" s="16">
        <v>3</v>
      </c>
      <c r="N10" s="17">
        <v>87</v>
      </c>
      <c r="O10" s="18">
        <v>44</v>
      </c>
      <c r="P10" s="18">
        <v>2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119"/>
      <c r="B11" s="120"/>
      <c r="C11" s="21">
        <v>4</v>
      </c>
      <c r="D11" s="22">
        <v>87</v>
      </c>
      <c r="E11" s="23">
        <v>43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105">
        <f>IF(ISNUMBER(H12),(SIGN(1000*($H12-$R12)+$G12-$Q12)+1)/2,"")</f>
        <v>0</v>
      </c>
      <c r="K11" s="119"/>
      <c r="L11" s="120"/>
      <c r="M11" s="21">
        <v>4</v>
      </c>
      <c r="N11" s="22">
        <v>91</v>
      </c>
      <c r="O11" s="23">
        <v>35</v>
      </c>
      <c r="P11" s="23">
        <v>1</v>
      </c>
      <c r="Q11" s="24">
        <f>IF(AND(ISBLANK(N11),ISBLANK(O11)),"",N11+O11)</f>
        <v>126</v>
      </c>
      <c r="R11" s="25">
        <f>IF(ISNUMBER($H11),1-$H11,"")</f>
        <v>0</v>
      </c>
      <c r="S11" s="105">
        <f>IF(ISNUMBER($I11),1-$I11,"")</f>
        <v>1</v>
      </c>
    </row>
    <row r="12" spans="1:19" ht="15.75" customHeight="1" thickBot="1">
      <c r="A12" s="90">
        <v>1952</v>
      </c>
      <c r="B12" s="91"/>
      <c r="C12" s="26" t="s">
        <v>12</v>
      </c>
      <c r="D12" s="27">
        <f>IF(ISNUMBER($G12),SUM(D8:D11),"")</f>
        <v>338</v>
      </c>
      <c r="E12" s="28">
        <f>IF(ISNUMBER($G12),SUM(E8:E11),"")</f>
        <v>175</v>
      </c>
      <c r="F12" s="28">
        <f>IF(ISNUMBER($G12),SUM(F8:F11),"")</f>
        <v>3</v>
      </c>
      <c r="G12" s="29">
        <f>IF(SUM($G8:$G11)+SUM($Q8:$Q11)&gt;0,SUM(G8:G11),"")</f>
        <v>513</v>
      </c>
      <c r="H12" s="27">
        <f>IF(ISNUMBER($G12),SUM(H8:H11),"")</f>
        <v>2</v>
      </c>
      <c r="I12" s="106"/>
      <c r="K12" s="90">
        <v>16017</v>
      </c>
      <c r="L12" s="91"/>
      <c r="M12" s="26" t="s">
        <v>12</v>
      </c>
      <c r="N12" s="27">
        <f>IF(ISNUMBER($G12),SUM(N8:N11),"")</f>
        <v>369</v>
      </c>
      <c r="O12" s="28">
        <f>IF(ISNUMBER($G12),SUM(O8:O11),"")</f>
        <v>151</v>
      </c>
      <c r="P12" s="28">
        <f>IF(ISNUMBER($G12),SUM(P8:P11),"")</f>
        <v>9</v>
      </c>
      <c r="Q12" s="29">
        <f>IF(SUM($G8:$G11)+SUM($Q8:$Q11)&gt;0,SUM(Q8:Q11),"")</f>
        <v>520</v>
      </c>
      <c r="R12" s="27">
        <f>IF(ISNUMBER($G12),SUM(R8:R11),"")</f>
        <v>2</v>
      </c>
      <c r="S12" s="106"/>
    </row>
    <row r="13" spans="1:19" ht="12.75" customHeight="1">
      <c r="A13" s="113" t="s">
        <v>43</v>
      </c>
      <c r="B13" s="114"/>
      <c r="C13" s="10">
        <v>1</v>
      </c>
      <c r="D13" s="11">
        <v>82</v>
      </c>
      <c r="E13" s="12">
        <v>25</v>
      </c>
      <c r="F13" s="12">
        <v>5</v>
      </c>
      <c r="G13" s="13">
        <f>IF(AND(ISBLANK(D13),ISBLANK(E13)),"",D13+E13)</f>
        <v>107</v>
      </c>
      <c r="H13" s="14">
        <f>IF(OR(ISNUMBER($G13),ISNUMBER($Q13)),(SIGN(N($G13)-N($Q13))+1)/2,"")</f>
        <v>0</v>
      </c>
      <c r="I13" s="15"/>
      <c r="K13" s="113" t="s">
        <v>52</v>
      </c>
      <c r="L13" s="114"/>
      <c r="M13" s="10">
        <v>1</v>
      </c>
      <c r="N13" s="11">
        <v>79</v>
      </c>
      <c r="O13" s="12">
        <v>35</v>
      </c>
      <c r="P13" s="12">
        <v>2</v>
      </c>
      <c r="Q13" s="13">
        <f>IF(AND(ISBLANK(N13),ISBLANK(O13)),"",N13+O13)</f>
        <v>114</v>
      </c>
      <c r="R13" s="14">
        <f>IF(ISNUMBER($H13),1-$H13,"")</f>
        <v>1</v>
      </c>
      <c r="S13" s="15"/>
    </row>
    <row r="14" spans="1:19" ht="12.75" customHeight="1">
      <c r="A14" s="115"/>
      <c r="B14" s="116"/>
      <c r="C14" s="16">
        <v>2</v>
      </c>
      <c r="D14" s="17">
        <v>92</v>
      </c>
      <c r="E14" s="18">
        <v>23</v>
      </c>
      <c r="F14" s="18">
        <v>3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115"/>
      <c r="L14" s="116"/>
      <c r="M14" s="16">
        <v>2</v>
      </c>
      <c r="N14" s="17">
        <v>89</v>
      </c>
      <c r="O14" s="18">
        <v>49</v>
      </c>
      <c r="P14" s="18">
        <v>3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117" t="s">
        <v>44</v>
      </c>
      <c r="B15" s="118"/>
      <c r="C15" s="16">
        <v>3</v>
      </c>
      <c r="D15" s="17">
        <v>87</v>
      </c>
      <c r="E15" s="18">
        <v>24</v>
      </c>
      <c r="F15" s="18">
        <v>7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117" t="s">
        <v>53</v>
      </c>
      <c r="L15" s="118"/>
      <c r="M15" s="16">
        <v>3</v>
      </c>
      <c r="N15" s="17">
        <v>91</v>
      </c>
      <c r="O15" s="18">
        <v>34</v>
      </c>
      <c r="P15" s="18">
        <v>2</v>
      </c>
      <c r="Q15" s="19">
        <f>IF(AND(ISBLANK(N15),ISBLANK(O15)),"",N15+O15)</f>
        <v>125</v>
      </c>
      <c r="R15" s="20">
        <f>IF(ISNUMBER($H15),1-$H15,"")</f>
        <v>1</v>
      </c>
      <c r="S15" s="15"/>
    </row>
    <row r="16" spans="1:19" ht="12.75" customHeight="1">
      <c r="A16" s="119"/>
      <c r="B16" s="120"/>
      <c r="C16" s="21">
        <v>4</v>
      </c>
      <c r="D16" s="22">
        <v>75</v>
      </c>
      <c r="E16" s="23">
        <v>44</v>
      </c>
      <c r="F16" s="23">
        <v>2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105">
        <f>IF(ISNUMBER(H17),(SIGN(1000*($H17-$R17)+$G17-$Q17)+1)/2,"")</f>
        <v>0</v>
      </c>
      <c r="K16" s="119"/>
      <c r="L16" s="120"/>
      <c r="M16" s="21">
        <v>4</v>
      </c>
      <c r="N16" s="22">
        <v>80</v>
      </c>
      <c r="O16" s="23">
        <v>43</v>
      </c>
      <c r="P16" s="23">
        <v>3</v>
      </c>
      <c r="Q16" s="24">
        <f>IF(AND(ISBLANK(N16),ISBLANK(O16)),"",N16+O16)</f>
        <v>123</v>
      </c>
      <c r="R16" s="25">
        <f>IF(ISNUMBER($H16),1-$H16,"")</f>
        <v>1</v>
      </c>
      <c r="S16" s="105">
        <f>IF(ISNUMBER($I16),1-$I16,"")</f>
        <v>1</v>
      </c>
    </row>
    <row r="17" spans="1:19" ht="15.75" customHeight="1" thickBot="1">
      <c r="A17" s="90">
        <v>23037</v>
      </c>
      <c r="B17" s="91"/>
      <c r="C17" s="26" t="s">
        <v>12</v>
      </c>
      <c r="D17" s="27">
        <f>IF(ISNUMBER($G17),SUM(D13:D16),"")</f>
        <v>336</v>
      </c>
      <c r="E17" s="28">
        <f>IF(ISNUMBER($G17),SUM(E13:E16),"")</f>
        <v>116</v>
      </c>
      <c r="F17" s="28">
        <f>IF(ISNUMBER($G17),SUM(F13:F16),"")</f>
        <v>17</v>
      </c>
      <c r="G17" s="29">
        <f>IF(SUM($G13:$G16)+SUM($Q13:$Q16)&gt;0,SUM(G13:G16),"")</f>
        <v>452</v>
      </c>
      <c r="H17" s="27">
        <f>IF(ISNUMBER($G17),SUM(H13:H16),"")</f>
        <v>0</v>
      </c>
      <c r="I17" s="106"/>
      <c r="K17" s="90">
        <v>17154</v>
      </c>
      <c r="L17" s="91"/>
      <c r="M17" s="26" t="s">
        <v>12</v>
      </c>
      <c r="N17" s="27">
        <f>IF(ISNUMBER($G17),SUM(N13:N16),"")</f>
        <v>339</v>
      </c>
      <c r="O17" s="28">
        <f>IF(ISNUMBER($G17),SUM(O13:O16),"")</f>
        <v>161</v>
      </c>
      <c r="P17" s="28">
        <f>IF(ISNUMBER($G17),SUM(P13:P16),"")</f>
        <v>10</v>
      </c>
      <c r="Q17" s="29">
        <f>IF(SUM($G13:$G16)+SUM($Q13:$Q16)&gt;0,SUM(Q13:Q16),"")</f>
        <v>500</v>
      </c>
      <c r="R17" s="27">
        <f>IF(ISNUMBER($G17),SUM(R13:R16),"")</f>
        <v>4</v>
      </c>
      <c r="S17" s="106"/>
    </row>
    <row r="18" spans="1:19" ht="12.75" customHeight="1">
      <c r="A18" s="113" t="s">
        <v>45</v>
      </c>
      <c r="B18" s="114"/>
      <c r="C18" s="10">
        <v>1</v>
      </c>
      <c r="D18" s="11">
        <v>96</v>
      </c>
      <c r="E18" s="12">
        <v>54</v>
      </c>
      <c r="F18" s="12">
        <v>2</v>
      </c>
      <c r="G18" s="13">
        <f>IF(AND(ISBLANK(D18),ISBLANK(E18)),"",D18+E18)</f>
        <v>150</v>
      </c>
      <c r="H18" s="14">
        <f>IF(OR(ISNUMBER($G18),ISNUMBER($Q18)),(SIGN(N($G18)-N($Q18))+1)/2,"")</f>
        <v>1</v>
      </c>
      <c r="I18" s="15"/>
      <c r="K18" s="113" t="s">
        <v>54</v>
      </c>
      <c r="L18" s="114"/>
      <c r="M18" s="10">
        <v>1</v>
      </c>
      <c r="N18" s="11">
        <v>85</v>
      </c>
      <c r="O18" s="12">
        <v>25</v>
      </c>
      <c r="P18" s="12">
        <v>2</v>
      </c>
      <c r="Q18" s="13">
        <f>IF(AND(ISBLANK(N18),ISBLANK(O18)),"",N18+O18)</f>
        <v>110</v>
      </c>
      <c r="R18" s="14">
        <f>IF(ISNUMBER($H18),1-$H18,"")</f>
        <v>0</v>
      </c>
      <c r="S18" s="15"/>
    </row>
    <row r="19" spans="1:19" ht="12.75" customHeight="1">
      <c r="A19" s="115"/>
      <c r="B19" s="116"/>
      <c r="C19" s="16">
        <v>2</v>
      </c>
      <c r="D19" s="17">
        <v>71</v>
      </c>
      <c r="E19" s="18">
        <v>27</v>
      </c>
      <c r="F19" s="18">
        <v>2</v>
      </c>
      <c r="G19" s="19">
        <f>IF(AND(ISBLANK(D19),ISBLANK(E19)),"",D19+E19)</f>
        <v>98</v>
      </c>
      <c r="H19" s="20">
        <f>IF(OR(ISNUMBER($G19),ISNUMBER($Q19)),(SIGN(N($G19)-N($Q19))+1)/2,"")</f>
        <v>0</v>
      </c>
      <c r="I19" s="15"/>
      <c r="K19" s="115"/>
      <c r="L19" s="116"/>
      <c r="M19" s="16">
        <v>2</v>
      </c>
      <c r="N19" s="17">
        <v>94</v>
      </c>
      <c r="O19" s="18">
        <v>43</v>
      </c>
      <c r="P19" s="18">
        <v>2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75" customHeight="1" thickBot="1">
      <c r="A20" s="117" t="s">
        <v>46</v>
      </c>
      <c r="B20" s="118"/>
      <c r="C20" s="16">
        <v>3</v>
      </c>
      <c r="D20" s="17">
        <v>82</v>
      </c>
      <c r="E20" s="18">
        <v>62</v>
      </c>
      <c r="F20" s="18">
        <v>0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117" t="s">
        <v>55</v>
      </c>
      <c r="L20" s="118"/>
      <c r="M20" s="16">
        <v>3</v>
      </c>
      <c r="N20" s="17">
        <v>85</v>
      </c>
      <c r="O20" s="18">
        <v>27</v>
      </c>
      <c r="P20" s="18">
        <v>3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119"/>
      <c r="B21" s="120"/>
      <c r="C21" s="21">
        <v>4</v>
      </c>
      <c r="D21" s="22">
        <v>78</v>
      </c>
      <c r="E21" s="23">
        <v>42</v>
      </c>
      <c r="F21" s="23">
        <v>2</v>
      </c>
      <c r="G21" s="24">
        <f>IF(AND(ISBLANK(D21),ISBLANK(E21)),"",D21+E21)</f>
        <v>120</v>
      </c>
      <c r="H21" s="25">
        <f>IF(OR(ISNUMBER($G21),ISNUMBER($Q21)),(SIGN(N($G21)-N($Q21))+1)/2,"")</f>
        <v>0</v>
      </c>
      <c r="I21" s="105">
        <f>IF(ISNUMBER(H22),(SIGN(1000*($H22-$R22)+$G22-$Q22)+1)/2,"")</f>
        <v>1</v>
      </c>
      <c r="K21" s="119"/>
      <c r="L21" s="120"/>
      <c r="M21" s="21">
        <v>4</v>
      </c>
      <c r="N21" s="22">
        <v>86</v>
      </c>
      <c r="O21" s="23">
        <v>54</v>
      </c>
      <c r="P21" s="23">
        <v>1</v>
      </c>
      <c r="Q21" s="24">
        <f>IF(AND(ISBLANK(N21),ISBLANK(O21)),"",N21+O21)</f>
        <v>140</v>
      </c>
      <c r="R21" s="25">
        <f>IF(ISNUMBER($H21),1-$H21,"")</f>
        <v>1</v>
      </c>
      <c r="S21" s="105">
        <f>IF(ISNUMBER($I21),1-$I21,"")</f>
        <v>0</v>
      </c>
    </row>
    <row r="22" spans="1:19" ht="15.75" customHeight="1" thickBot="1">
      <c r="A22" s="90">
        <v>22237</v>
      </c>
      <c r="B22" s="91"/>
      <c r="C22" s="26" t="s">
        <v>12</v>
      </c>
      <c r="D22" s="27">
        <f>IF(ISNUMBER($G22),SUM(D18:D21),"")</f>
        <v>327</v>
      </c>
      <c r="E22" s="28">
        <f>IF(ISNUMBER($G22),SUM(E18:E21),"")</f>
        <v>185</v>
      </c>
      <c r="F22" s="28">
        <f>IF(ISNUMBER($G22),SUM(F18:F21),"")</f>
        <v>6</v>
      </c>
      <c r="G22" s="29">
        <f>IF(SUM($G18:$G21)+SUM($Q18:$Q21)&gt;0,SUM(G18:G21),"")</f>
        <v>512</v>
      </c>
      <c r="H22" s="27">
        <f>IF(ISNUMBER($G22),SUM(H18:H21),"")</f>
        <v>2</v>
      </c>
      <c r="I22" s="106"/>
      <c r="K22" s="90">
        <v>5123</v>
      </c>
      <c r="L22" s="91"/>
      <c r="M22" s="26" t="s">
        <v>12</v>
      </c>
      <c r="N22" s="27">
        <f>IF(ISNUMBER($G22),SUM(N18:N21),"")</f>
        <v>350</v>
      </c>
      <c r="O22" s="28">
        <f>IF(ISNUMBER($G22),SUM(O18:O21),"")</f>
        <v>149</v>
      </c>
      <c r="P22" s="28">
        <f>IF(ISNUMBER($G22),SUM(P18:P21),"")</f>
        <v>8</v>
      </c>
      <c r="Q22" s="29">
        <f>IF(SUM($G18:$G21)+SUM($Q18:$Q21)&gt;0,SUM(Q18:Q21),"")</f>
        <v>499</v>
      </c>
      <c r="R22" s="27">
        <f>IF(ISNUMBER($G22),SUM(R18:R21),"")</f>
        <v>2</v>
      </c>
      <c r="S22" s="106"/>
    </row>
    <row r="23" spans="1:19" ht="12.75" customHeight="1">
      <c r="A23" s="113" t="s">
        <v>49</v>
      </c>
      <c r="B23" s="114"/>
      <c r="C23" s="10">
        <v>1</v>
      </c>
      <c r="D23" s="11">
        <v>87</v>
      </c>
      <c r="E23" s="12">
        <v>51</v>
      </c>
      <c r="F23" s="12">
        <v>2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113" t="s">
        <v>56</v>
      </c>
      <c r="L23" s="114"/>
      <c r="M23" s="10">
        <v>1</v>
      </c>
      <c r="N23" s="11">
        <v>88</v>
      </c>
      <c r="O23" s="12">
        <v>34</v>
      </c>
      <c r="P23" s="12">
        <v>2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115"/>
      <c r="B24" s="116"/>
      <c r="C24" s="16">
        <v>2</v>
      </c>
      <c r="D24" s="17">
        <v>85</v>
      </c>
      <c r="E24" s="18">
        <v>26</v>
      </c>
      <c r="F24" s="18">
        <v>2</v>
      </c>
      <c r="G24" s="19">
        <f>IF(AND(ISBLANK(D24),ISBLANK(E24)),"",D24+E24)</f>
        <v>111</v>
      </c>
      <c r="H24" s="20">
        <f>IF(OR(ISNUMBER($G24),ISNUMBER($Q24)),(SIGN(N($G24)-N($Q24))+1)/2,"")</f>
        <v>0</v>
      </c>
      <c r="I24" s="15"/>
      <c r="K24" s="115"/>
      <c r="L24" s="116"/>
      <c r="M24" s="16">
        <v>2</v>
      </c>
      <c r="N24" s="17">
        <v>89</v>
      </c>
      <c r="O24" s="18">
        <v>35</v>
      </c>
      <c r="P24" s="18">
        <v>4</v>
      </c>
      <c r="Q24" s="19">
        <f>IF(AND(ISBLANK(N24),ISBLANK(O24)),"",N24+O24)</f>
        <v>124</v>
      </c>
      <c r="R24" s="20">
        <f>IF(ISNUMBER($H24),1-$H24,"")</f>
        <v>1</v>
      </c>
      <c r="S24" s="15"/>
    </row>
    <row r="25" spans="1:19" ht="12.75" customHeight="1" thickBot="1">
      <c r="A25" s="117" t="s">
        <v>50</v>
      </c>
      <c r="B25" s="118"/>
      <c r="C25" s="16">
        <v>3</v>
      </c>
      <c r="D25" s="17">
        <v>83</v>
      </c>
      <c r="E25" s="18">
        <v>44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117" t="s">
        <v>57</v>
      </c>
      <c r="L25" s="118"/>
      <c r="M25" s="16">
        <v>3</v>
      </c>
      <c r="N25" s="17">
        <v>92</v>
      </c>
      <c r="O25" s="18">
        <v>36</v>
      </c>
      <c r="P25" s="18">
        <v>1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119"/>
      <c r="B26" s="120"/>
      <c r="C26" s="21">
        <v>4</v>
      </c>
      <c r="D26" s="22">
        <v>89</v>
      </c>
      <c r="E26" s="23">
        <v>45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105">
        <f>IF(ISNUMBER(H27),(SIGN(1000*($H27-$R27)+$G27-$Q27)+1)/2,"")</f>
        <v>0</v>
      </c>
      <c r="K26" s="119"/>
      <c r="L26" s="120"/>
      <c r="M26" s="21">
        <v>4</v>
      </c>
      <c r="N26" s="22">
        <v>104</v>
      </c>
      <c r="O26" s="23">
        <v>36</v>
      </c>
      <c r="P26" s="23">
        <v>2</v>
      </c>
      <c r="Q26" s="24">
        <f>IF(AND(ISBLANK(N26),ISBLANK(O26)),"",N26+O26)</f>
        <v>140</v>
      </c>
      <c r="R26" s="25">
        <f>IF(ISNUMBER($H26),1-$H26,"")</f>
        <v>1</v>
      </c>
      <c r="S26" s="105">
        <f>IF(ISNUMBER($I26),1-$I26,"")</f>
        <v>1</v>
      </c>
    </row>
    <row r="27" spans="1:19" ht="15.75" customHeight="1" thickBot="1">
      <c r="A27" s="90">
        <v>1640</v>
      </c>
      <c r="B27" s="91"/>
      <c r="C27" s="26" t="s">
        <v>12</v>
      </c>
      <c r="D27" s="27">
        <f>IF(ISNUMBER($G27),SUM(D23:D26),"")</f>
        <v>344</v>
      </c>
      <c r="E27" s="28">
        <f>IF(ISNUMBER($G27),SUM(E23:E26),"")</f>
        <v>166</v>
      </c>
      <c r="F27" s="28">
        <f>IF(ISNUMBER($G27),SUM(F23:F26),"")</f>
        <v>7</v>
      </c>
      <c r="G27" s="29">
        <f>IF(SUM($G23:$G26)+SUM($Q23:$Q26)&gt;0,SUM(G23:G26),"")</f>
        <v>510</v>
      </c>
      <c r="H27" s="27">
        <f>IF(ISNUMBER($G27),SUM(H23:H26),"")</f>
        <v>1</v>
      </c>
      <c r="I27" s="106"/>
      <c r="K27" s="90">
        <v>3734</v>
      </c>
      <c r="L27" s="91"/>
      <c r="M27" s="26" t="s">
        <v>12</v>
      </c>
      <c r="N27" s="27">
        <f>IF(ISNUMBER($G27),SUM(N23:N26),"")</f>
        <v>373</v>
      </c>
      <c r="O27" s="28">
        <f>IF(ISNUMBER($G27),SUM(O23:O26),"")</f>
        <v>141</v>
      </c>
      <c r="P27" s="28">
        <f>IF(ISNUMBER($G27),SUM(P23:P26),"")</f>
        <v>9</v>
      </c>
      <c r="Q27" s="29">
        <f>IF(SUM($G23:$G26)+SUM($Q23:$Q26)&gt;0,SUM(Q23:Q26),"")</f>
        <v>514</v>
      </c>
      <c r="R27" s="27">
        <f>IF(ISNUMBER($G27),SUM(R23:R26),"")</f>
        <v>3</v>
      </c>
      <c r="S27" s="106"/>
    </row>
    <row r="28" spans="1:19" ht="12.75" customHeight="1">
      <c r="A28" s="113"/>
      <c r="B28" s="11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13"/>
      <c r="L28" s="11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15"/>
      <c r="B29" s="11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15"/>
      <c r="L29" s="11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17"/>
      <c r="B30" s="11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17"/>
      <c r="L30" s="11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19"/>
      <c r="B31" s="12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5">
        <f>IF(ISNUMBER(H32),(SIGN(1000*($H32-$R32)+$G32-$Q32)+1)/2,"")</f>
      </c>
      <c r="K31" s="119"/>
      <c r="L31" s="12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5">
        <f>IF(ISNUMBER($I31),1-$I31,"")</f>
      </c>
    </row>
    <row r="32" spans="1:19" ht="15.75" customHeight="1" thickBot="1">
      <c r="A32" s="90"/>
      <c r="B32" s="91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6"/>
      <c r="K32" s="90"/>
      <c r="L32" s="91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6"/>
    </row>
    <row r="33" spans="1:19" ht="12.75" customHeight="1">
      <c r="A33" s="113"/>
      <c r="B33" s="11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13"/>
      <c r="L33" s="11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15"/>
      <c r="B34" s="11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15"/>
      <c r="L34" s="11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17"/>
      <c r="B35" s="11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17"/>
      <c r="L35" s="11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19"/>
      <c r="B36" s="12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5">
        <f>IF(ISNUMBER(H37),(SIGN(1000*($H37-$R37)+$G37-$Q37)+1)/2,"")</f>
      </c>
      <c r="K36" s="119"/>
      <c r="L36" s="12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5">
        <f>IF(ISNUMBER($I36),1-$I36,"")</f>
      </c>
    </row>
    <row r="37" spans="1:19" ht="15.75" customHeight="1" thickBot="1">
      <c r="A37" s="90"/>
      <c r="B37" s="91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6"/>
      <c r="K37" s="90"/>
      <c r="L37" s="91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1345</v>
      </c>
      <c r="E39" s="34">
        <f>IF(ISNUMBER($G39),SUM(E12,E17,E22,E27,E32,E37),"")</f>
        <v>642</v>
      </c>
      <c r="F39" s="34">
        <f>IF(ISNUMBER($G39),SUM(F12,F17,F22,F27,F32,F37),"")</f>
        <v>33</v>
      </c>
      <c r="G39" s="35">
        <f>IF(SUM($G$8:$G$37)+SUM($Q$8:$Q$37)&gt;0,SUM(G12,G17,G22,G27,G32,G37),"")</f>
        <v>1987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1431</v>
      </c>
      <c r="O39" s="34">
        <f>IF(ISNUMBER($G39),SUM(O12,O17,O22,O27,O32,O37),"")</f>
        <v>602</v>
      </c>
      <c r="P39" s="34">
        <f>IF(ISNUMBER($G39),SUM(P12,P17,P22,P27,P32,P37),"")</f>
        <v>36</v>
      </c>
      <c r="Q39" s="35">
        <f>IF(SUM($G$8:$G$37)+SUM($Q$8:$Q$37)&gt;0,SUM(Q12,Q17,Q22,Q27,Q32,Q37),"")</f>
        <v>2033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88" t="s">
        <v>42</v>
      </c>
      <c r="D41" s="88"/>
      <c r="E41" s="88"/>
      <c r="G41" s="74" t="s">
        <v>16</v>
      </c>
      <c r="H41" s="74"/>
      <c r="I41" s="40">
        <f>IF(ISNUMBER(I$39),SUM(I11,I16,I21,I26,I31,I36,I39),"")</f>
        <v>1</v>
      </c>
      <c r="K41" s="38"/>
      <c r="L41" s="39" t="s">
        <v>22</v>
      </c>
      <c r="M41" s="88" t="s">
        <v>60</v>
      </c>
      <c r="N41" s="88"/>
      <c r="O41" s="88"/>
      <c r="Q41" s="74" t="s">
        <v>16</v>
      </c>
      <c r="R41" s="74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88"/>
      <c r="D42" s="88"/>
      <c r="E42" s="88"/>
      <c r="G42" s="41"/>
      <c r="H42" s="41"/>
      <c r="I42" s="41"/>
      <c r="K42" s="38"/>
      <c r="L42" s="39" t="s">
        <v>21</v>
      </c>
      <c r="M42" s="88"/>
      <c r="N42" s="88"/>
      <c r="O42" s="8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5" t="s">
        <v>61</v>
      </c>
      <c r="D43" s="75"/>
      <c r="E43" s="75"/>
      <c r="F43" s="75"/>
      <c r="G43" s="75"/>
      <c r="H43" s="75"/>
      <c r="I43" s="39"/>
      <c r="J43" s="39"/>
      <c r="K43" s="39" t="s">
        <v>25</v>
      </c>
      <c r="L43" s="89"/>
      <c r="M43" s="89"/>
      <c r="O43" s="39" t="s">
        <v>21</v>
      </c>
      <c r="P43" s="75" t="s">
        <v>62</v>
      </c>
      <c r="Q43" s="75"/>
      <c r="R43" s="75"/>
      <c r="S43" s="7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Kolín – SK METEOR Praha</v>
      </c>
    </row>
    <row r="46" spans="2:11" ht="19.5" customHeight="1">
      <c r="B46" s="2" t="s">
        <v>31</v>
      </c>
      <c r="C46" s="94">
        <v>0.75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0.875</v>
      </c>
      <c r="D47" s="97"/>
      <c r="I47" s="2" t="s">
        <v>34</v>
      </c>
      <c r="J47" s="97">
        <v>5</v>
      </c>
      <c r="K47" s="97"/>
      <c r="P47" s="2" t="s">
        <v>35</v>
      </c>
      <c r="Q47" s="92">
        <v>43708</v>
      </c>
      <c r="R47" s="93"/>
      <c r="S47" s="93"/>
    </row>
    <row r="48" ht="9.75" customHeight="1"/>
    <row r="49" spans="1:19" ht="15" customHeight="1">
      <c r="A49" s="82" t="s">
        <v>17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81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ht="4.5" customHeight="1"/>
    <row r="52" spans="1:19" ht="15" customHeight="1">
      <c r="A52" s="82" t="s">
        <v>18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1</v>
      </c>
      <c r="B57" s="71" t="s">
        <v>59</v>
      </c>
      <c r="C57" s="72"/>
      <c r="D57" s="68">
        <v>22236</v>
      </c>
      <c r="E57" s="71" t="s">
        <v>58</v>
      </c>
      <c r="F57" s="73"/>
      <c r="G57" s="73"/>
      <c r="H57" s="72"/>
      <c r="I57" s="68">
        <v>1640</v>
      </c>
      <c r="J57" s="44"/>
      <c r="K57" s="69"/>
      <c r="L57" s="71"/>
      <c r="M57" s="72"/>
      <c r="N57" s="68"/>
      <c r="O57" s="71"/>
      <c r="P57" s="73"/>
      <c r="Q57" s="73"/>
      <c r="R57" s="72"/>
      <c r="S57" s="70"/>
    </row>
    <row r="58" spans="1:19" ht="21" customHeight="1">
      <c r="A58" s="67"/>
      <c r="B58" s="71"/>
      <c r="C58" s="72"/>
      <c r="D58" s="68"/>
      <c r="E58" s="71"/>
      <c r="F58" s="73"/>
      <c r="G58" s="73"/>
      <c r="H58" s="72"/>
      <c r="I58" s="68"/>
      <c r="J58" s="44"/>
      <c r="K58" s="69"/>
      <c r="L58" s="71"/>
      <c r="M58" s="72"/>
      <c r="N58" s="68"/>
      <c r="O58" s="71"/>
      <c r="P58" s="73"/>
      <c r="Q58" s="73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6" t="s">
        <v>19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8"/>
    </row>
    <row r="62" spans="1:19" ht="81" customHeight="1">
      <c r="A62" s="79">
        <v>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1"/>
    </row>
    <row r="63" ht="4.5" customHeight="1"/>
    <row r="64" spans="1:19" ht="15" customHeight="1">
      <c r="A64" s="82" t="s">
        <v>20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81" customHeight="1">
      <c r="A65" s="85">
        <v>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8" ht="30" customHeight="1">
      <c r="A66" s="65"/>
      <c r="B66" s="66" t="s">
        <v>36</v>
      </c>
      <c r="C66" s="75" t="s">
        <v>63</v>
      </c>
      <c r="D66" s="75"/>
      <c r="E66" s="75"/>
      <c r="F66" s="75"/>
      <c r="G66" s="75"/>
      <c r="H66" s="75"/>
    </row>
  </sheetData>
  <sheetProtection password="FC6B" sheet="1" objects="1" scenarios="1"/>
  <mergeCells count="95">
    <mergeCell ref="K13:L14"/>
    <mergeCell ref="A10:B11"/>
    <mergeCell ref="A12:B12"/>
    <mergeCell ref="A13:B14"/>
    <mergeCell ref="A17:B17"/>
    <mergeCell ref="S36:S37"/>
    <mergeCell ref="K33:L34"/>
    <mergeCell ref="S26:S27"/>
    <mergeCell ref="S31:S32"/>
    <mergeCell ref="K25:L26"/>
    <mergeCell ref="K35:L36"/>
    <mergeCell ref="K37:L37"/>
    <mergeCell ref="A30:B31"/>
    <mergeCell ref="A33:B34"/>
    <mergeCell ref="R5:S5"/>
    <mergeCell ref="K8:L9"/>
    <mergeCell ref="K10:L11"/>
    <mergeCell ref="M5:M6"/>
    <mergeCell ref="K5:L5"/>
    <mergeCell ref="K6:L6"/>
    <mergeCell ref="S16:S17"/>
    <mergeCell ref="S11:S12"/>
    <mergeCell ref="A35:B36"/>
    <mergeCell ref="A37:B37"/>
    <mergeCell ref="N5:Q5"/>
    <mergeCell ref="K12:L12"/>
    <mergeCell ref="K17:L17"/>
    <mergeCell ref="A18:B19"/>
    <mergeCell ref="A20:B21"/>
    <mergeCell ref="K15:L16"/>
    <mergeCell ref="A27:B27"/>
    <mergeCell ref="A8:B9"/>
    <mergeCell ref="A15:B16"/>
    <mergeCell ref="A5:B5"/>
    <mergeCell ref="A6:B6"/>
    <mergeCell ref="A22:B22"/>
    <mergeCell ref="A23:B24"/>
    <mergeCell ref="A25:B26"/>
    <mergeCell ref="K32:L32"/>
    <mergeCell ref="K27:L27"/>
    <mergeCell ref="B1:C2"/>
    <mergeCell ref="C5:C6"/>
    <mergeCell ref="B3:I3"/>
    <mergeCell ref="I11:I12"/>
    <mergeCell ref="I31:I32"/>
    <mergeCell ref="I26:I27"/>
    <mergeCell ref="A28:B29"/>
    <mergeCell ref="A32:B32"/>
    <mergeCell ref="D5:G5"/>
    <mergeCell ref="H5:I5"/>
    <mergeCell ref="S21:S22"/>
    <mergeCell ref="K23:L24"/>
    <mergeCell ref="K28:L29"/>
    <mergeCell ref="K30:L31"/>
    <mergeCell ref="K18:L19"/>
    <mergeCell ref="K20:L21"/>
    <mergeCell ref="I16:I17"/>
    <mergeCell ref="I21:I22"/>
    <mergeCell ref="C46:D46"/>
    <mergeCell ref="J46:K46"/>
    <mergeCell ref="C47:D47"/>
    <mergeCell ref="J47:K47"/>
    <mergeCell ref="L3:S3"/>
    <mergeCell ref="L1:N1"/>
    <mergeCell ref="O1:P1"/>
    <mergeCell ref="Q1:S1"/>
    <mergeCell ref="I36:I37"/>
    <mergeCell ref="D1:I1"/>
    <mergeCell ref="B57:C57"/>
    <mergeCell ref="B58:C58"/>
    <mergeCell ref="P43:S43"/>
    <mergeCell ref="L43:M43"/>
    <mergeCell ref="K22:L22"/>
    <mergeCell ref="Q41:R41"/>
    <mergeCell ref="A52:S52"/>
    <mergeCell ref="Q47:S47"/>
    <mergeCell ref="A49:S49"/>
    <mergeCell ref="A50:S50"/>
    <mergeCell ref="C66:H66"/>
    <mergeCell ref="A61:S61"/>
    <mergeCell ref="A62:S62"/>
    <mergeCell ref="A64:S64"/>
    <mergeCell ref="A65:S65"/>
    <mergeCell ref="C41:E41"/>
    <mergeCell ref="C42:E42"/>
    <mergeCell ref="C43:H43"/>
    <mergeCell ref="O58:R58"/>
    <mergeCell ref="M42:O42"/>
    <mergeCell ref="L57:M57"/>
    <mergeCell ref="L58:M58"/>
    <mergeCell ref="E57:H57"/>
    <mergeCell ref="E58:H58"/>
    <mergeCell ref="O57:R57"/>
    <mergeCell ref="G41:H41"/>
    <mergeCell ref="M41:O4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27:B27 A17:B17 S57:S58 A32:B32 A37:B37 K37:L37 K32:L32 K27:L27 K22:L22 K17:L17 K12:L12 D57:D58 I57:I58 N57:N58 A12:B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Plachý Pavel Ing.</cp:lastModifiedBy>
  <cp:lastPrinted>2016-12-07T20:44:12Z</cp:lastPrinted>
  <dcterms:created xsi:type="dcterms:W3CDTF">2005-07-26T20:23:27Z</dcterms:created>
  <dcterms:modified xsi:type="dcterms:W3CDTF">2016-12-08T12:11:27Z</dcterms:modified>
  <cp:category/>
  <cp:version/>
  <cp:contentType/>
  <cp:contentStatus/>
</cp:coreProperties>
</file>